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<sst xmlns="http://schemas.openxmlformats.org/spreadsheetml/2006/main" count="78" uniqueCount="62">
  <si>
    <t xml:space="preserve">学校名称：       </t>
  </si>
  <si>
    <t>（公章）</t>
  </si>
  <si>
    <t>填表日期：        年    月    日</t>
  </si>
  <si>
    <t>序号</t>
  </si>
  <si>
    <t>学生姓名</t>
  </si>
  <si>
    <t>公民身份证号码</t>
  </si>
  <si>
    <t>院系</t>
  </si>
  <si>
    <t>专业</t>
  </si>
  <si>
    <t>学号</t>
  </si>
  <si>
    <t>性别</t>
  </si>
  <si>
    <t>民族</t>
  </si>
  <si>
    <t>入学年月</t>
  </si>
  <si>
    <t>（注：此表供高校填写）</t>
  </si>
  <si>
    <t>经办人：</t>
  </si>
  <si>
    <t>联系电话：</t>
  </si>
  <si>
    <t>传真：</t>
  </si>
  <si>
    <t>电子邮箱：</t>
  </si>
  <si>
    <t>医学系</t>
  </si>
  <si>
    <t>机电系</t>
  </si>
  <si>
    <t>计算机系</t>
  </si>
  <si>
    <t>建工系</t>
  </si>
  <si>
    <t>旅管系</t>
  </si>
  <si>
    <t>财经系</t>
  </si>
  <si>
    <t>工美系</t>
  </si>
  <si>
    <t>中专部</t>
  </si>
  <si>
    <t>励志+助学+国奖</t>
  </si>
  <si>
    <t>助学金</t>
  </si>
  <si>
    <t>励志</t>
  </si>
  <si>
    <t>合计</t>
  </si>
  <si>
    <t>国奖</t>
  </si>
  <si>
    <t>国助</t>
  </si>
  <si>
    <t>后续助学金</t>
  </si>
  <si>
    <t>需再认定贫困生数</t>
  </si>
  <si>
    <t>贫困生认定数</t>
  </si>
  <si>
    <t>除了前期的建档立卡发放的同学，后续仍需入库</t>
  </si>
  <si>
    <t>学校名称</t>
  </si>
  <si>
    <t>2017年应下达资金</t>
  </si>
  <si>
    <t>国家奖学金</t>
  </si>
  <si>
    <t>国家励志奖学金</t>
  </si>
  <si>
    <t>国家助学金</t>
  </si>
  <si>
    <t>高校学生服义务兵役</t>
  </si>
  <si>
    <t>退役士兵学费资助金额</t>
  </si>
  <si>
    <t>直招士官</t>
  </si>
  <si>
    <t>奖补资金</t>
  </si>
  <si>
    <t>已预拨国家奖助学金</t>
  </si>
  <si>
    <t>本次实际下达</t>
  </si>
  <si>
    <t>小计</t>
  </si>
  <si>
    <t>中央</t>
  </si>
  <si>
    <t>市级</t>
  </si>
  <si>
    <t>名额</t>
  </si>
  <si>
    <t>金额</t>
  </si>
  <si>
    <t>清算上年金额</t>
  </si>
  <si>
    <t>预拨当年金额</t>
  </si>
  <si>
    <t>其中智慧资助</t>
  </si>
  <si>
    <t>淮北职业技术学院</t>
  </si>
  <si>
    <t>323/8475=0.03811209</t>
  </si>
  <si>
    <t>2370-491=1879</t>
  </si>
  <si>
    <t>593-491=102</t>
  </si>
  <si>
    <t>实际分配</t>
  </si>
  <si>
    <t>11月30前发放</t>
  </si>
  <si>
    <t>附件6：</t>
  </si>
  <si>
    <r>
      <t xml:space="preserve">  2018-2019</t>
    </r>
    <r>
      <rPr>
        <b/>
        <sz val="20"/>
        <rFont val="黑体"/>
        <family val="3"/>
      </rPr>
      <t>学年度普通高等学校国家励志奖学金获奖学生初审名单表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</si>
</sst>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);[Red]\(0.00\)"/>
    <numFmt numFmtId="180" formatCode="0.0_ ;[Red]\-0.0\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5"/>
      <name val="仿宋_GB2312"/>
      <family val="3"/>
    </font>
    <font>
      <b/>
      <u val="single"/>
      <sz val="20"/>
      <name val="黑体"/>
      <family val="3"/>
    </font>
    <font>
      <b/>
      <sz val="10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176" fontId="2" fillId="0" borderId="10" xfId="40" applyNumberFormat="1" applyFont="1" applyBorder="1" applyAlignment="1">
      <alignment horizontal="center" vertical="center" wrapText="1"/>
      <protection/>
    </xf>
    <xf numFmtId="177" fontId="2" fillId="0" borderId="10" xfId="40" applyNumberFormat="1" applyFont="1" applyBorder="1" applyAlignment="1">
      <alignment horizontal="center" vertical="center" wrapText="1"/>
      <protection/>
    </xf>
    <xf numFmtId="0" fontId="2" fillId="32" borderId="10" xfId="40" applyFont="1" applyFill="1" applyBorder="1" applyAlignment="1">
      <alignment horizontal="center" wrapText="1"/>
      <protection/>
    </xf>
    <xf numFmtId="177" fontId="2" fillId="32" borderId="10" xfId="40" applyNumberFormat="1" applyFont="1" applyFill="1" applyBorder="1" applyAlignment="1">
      <alignment horizontal="center" vertical="center" wrapText="1"/>
      <protection/>
    </xf>
    <xf numFmtId="178" fontId="2" fillId="32" borderId="10" xfId="40" applyNumberFormat="1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/>
    </xf>
    <xf numFmtId="178" fontId="2" fillId="32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7" fontId="2" fillId="0" borderId="10" xfId="40" applyNumberFormat="1" applyFont="1" applyBorder="1" applyAlignment="1">
      <alignment horizontal="center" vertical="center"/>
      <protection/>
    </xf>
    <xf numFmtId="179" fontId="2" fillId="0" borderId="10" xfId="40" applyNumberFormat="1" applyFont="1" applyBorder="1" applyAlignment="1">
      <alignment horizontal="center" vertical="center"/>
      <protection/>
    </xf>
    <xf numFmtId="180" fontId="3" fillId="0" borderId="10" xfId="40" applyNumberFormat="1" applyFont="1" applyBorder="1" applyAlignment="1">
      <alignment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177" fontId="3" fillId="0" borderId="10" xfId="40" applyNumberFormat="1" applyFont="1" applyBorder="1" applyAlignment="1">
      <alignment vertical="center" wrapText="1"/>
      <protection/>
    </xf>
    <xf numFmtId="0" fontId="3" fillId="0" borderId="10" xfId="40" applyFont="1" applyBorder="1" applyAlignment="1">
      <alignment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177" fontId="3" fillId="32" borderId="10" xfId="40" applyNumberFormat="1" applyFont="1" applyFill="1" applyBorder="1">
      <alignment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34" borderId="10" xfId="40" applyNumberFormat="1" applyFont="1" applyFill="1" applyBorder="1" applyAlignment="1" quotePrefix="1">
      <alignment horizontal="center" vertical="center" wrapText="1"/>
      <protection/>
    </xf>
    <xf numFmtId="0" fontId="0" fillId="35" borderId="10" xfId="0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7" fontId="3" fillId="0" borderId="10" xfId="40" applyNumberFormat="1" applyFont="1" applyBorder="1" applyAlignment="1">
      <alignment horizontal="center" vertical="center" wrapText="1"/>
      <protection/>
    </xf>
    <xf numFmtId="177" fontId="3" fillId="0" borderId="12" xfId="40" applyNumberFormat="1" applyFont="1" applyBorder="1" applyAlignment="1">
      <alignment horizontal="center" vertical="center" wrapText="1"/>
      <protection/>
    </xf>
    <xf numFmtId="177" fontId="3" fillId="0" borderId="13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176" fontId="2" fillId="0" borderId="12" xfId="40" applyNumberFormat="1" applyFont="1" applyBorder="1" applyAlignment="1">
      <alignment horizontal="center" vertical="center" wrapText="1"/>
      <protection/>
    </xf>
    <xf numFmtId="176" fontId="2" fillId="0" borderId="13" xfId="40" applyNumberFormat="1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2" sqref="A2:I22"/>
    </sheetView>
  </sheetViews>
  <sheetFormatPr defaultColWidth="9.00390625" defaultRowHeight="14.25"/>
  <cols>
    <col min="1" max="1" width="5.625" style="0" customWidth="1"/>
    <col min="2" max="2" width="15.625" style="0" customWidth="1"/>
    <col min="3" max="5" width="20.625" style="0" customWidth="1"/>
    <col min="6" max="6" width="10.625" style="0" customWidth="1"/>
    <col min="7" max="8" width="8.625" style="0" customWidth="1"/>
    <col min="9" max="9" width="15.625" style="0" customWidth="1"/>
  </cols>
  <sheetData>
    <row r="1" ht="19.5">
      <c r="A1" s="21" t="s">
        <v>60</v>
      </c>
    </row>
    <row r="2" spans="1:9" ht="28.5" customHeight="1">
      <c r="A2" s="28" t="s">
        <v>61</v>
      </c>
      <c r="B2" s="28"/>
      <c r="C2" s="28"/>
      <c r="D2" s="28"/>
      <c r="E2" s="28"/>
      <c r="F2" s="28"/>
      <c r="G2" s="28"/>
      <c r="H2" s="28"/>
      <c r="I2" s="28"/>
    </row>
    <row r="3" spans="1:9" ht="30" customHeight="1">
      <c r="A3" s="29" t="s">
        <v>0</v>
      </c>
      <c r="B3" s="29"/>
      <c r="C3" s="29"/>
      <c r="D3" t="s">
        <v>1</v>
      </c>
      <c r="G3" s="30" t="s">
        <v>2</v>
      </c>
      <c r="H3" s="30"/>
      <c r="I3" s="30"/>
    </row>
    <row r="4" spans="1:9" s="19" customFormat="1" ht="28.5" customHeight="1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</row>
    <row r="5" spans="1:9" ht="21" customHeight="1">
      <c r="A5" s="23"/>
      <c r="B5" s="23"/>
      <c r="C5" s="23"/>
      <c r="D5" s="23"/>
      <c r="E5" s="23"/>
      <c r="F5" s="23"/>
      <c r="G5" s="23"/>
      <c r="H5" s="23"/>
      <c r="I5" s="23"/>
    </row>
    <row r="6" spans="1:9" ht="21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ht="21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ht="21" customHeight="1">
      <c r="A8" s="23"/>
      <c r="B8" s="23"/>
      <c r="C8" s="23"/>
      <c r="D8" s="23"/>
      <c r="E8" s="23"/>
      <c r="F8" s="23"/>
      <c r="G8" s="23"/>
      <c r="H8" s="23"/>
      <c r="I8" s="23"/>
    </row>
    <row r="9" spans="1:9" ht="21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9" ht="21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21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21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21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21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21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21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21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21" customHeight="1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21" customHeight="1">
      <c r="A19" s="23"/>
      <c r="B19" s="23"/>
      <c r="C19" s="23"/>
      <c r="D19" s="23"/>
      <c r="E19" s="23"/>
      <c r="F19" s="23"/>
      <c r="G19" s="23"/>
      <c r="H19" s="23"/>
      <c r="I19" s="23"/>
    </row>
    <row r="20" spans="1:3" ht="26.25" customHeight="1">
      <c r="A20" s="31" t="s">
        <v>12</v>
      </c>
      <c r="B20" s="31"/>
      <c r="C20" s="31"/>
    </row>
    <row r="21" spans="1:3" ht="0.75" customHeight="1">
      <c r="A21" s="24"/>
      <c r="B21" s="24"/>
      <c r="C21" s="24"/>
    </row>
    <row r="22" spans="1:9" ht="19.5" customHeight="1">
      <c r="A22" s="20" t="s">
        <v>13</v>
      </c>
      <c r="B22" s="20"/>
      <c r="C22" s="20" t="s">
        <v>14</v>
      </c>
      <c r="D22" s="20" t="s">
        <v>15</v>
      </c>
      <c r="E22" s="20" t="s">
        <v>16</v>
      </c>
      <c r="F22" s="20"/>
      <c r="G22" s="20"/>
      <c r="H22" s="20"/>
      <c r="I22" s="20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41" spans="1:9" s="20" customFormat="1" ht="14.25">
      <c r="A41"/>
      <c r="B41"/>
      <c r="C41"/>
      <c r="D41"/>
      <c r="E41"/>
      <c r="F41"/>
      <c r="G41"/>
      <c r="H41"/>
      <c r="I41"/>
    </row>
  </sheetData>
  <sheetProtection/>
  <mergeCells count="4">
    <mergeCell ref="A2:I2"/>
    <mergeCell ref="A3:C3"/>
    <mergeCell ref="G3:I3"/>
    <mergeCell ref="A20:C20"/>
  </mergeCells>
  <printOptions/>
  <pageMargins left="0.55" right="0.55" top="0.57" bottom="0.87" header="0.51" footer="0.51"/>
  <pageSetup horizontalDpi="180" verticalDpi="180" orientation="landscape" paperSize="9"/>
  <headerFooter alignWithMargins="0">
    <oddFooter>&amp;C第    页，共  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L28" sqref="L28"/>
    </sheetView>
  </sheetViews>
  <sheetFormatPr defaultColWidth="9.00390625" defaultRowHeight="14.25"/>
  <cols>
    <col min="1" max="1" width="14.75390625" style="0" customWidth="1"/>
    <col min="3" max="3" width="13.375" style="0" customWidth="1"/>
    <col min="11" max="11" width="14.625" style="0" customWidth="1"/>
  </cols>
  <sheetData>
    <row r="1" spans="2:10" ht="14.25"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s="10"/>
    </row>
    <row r="2" spans="1:10" ht="14.25">
      <c r="A2">
        <v>2017</v>
      </c>
      <c r="B2">
        <v>813</v>
      </c>
      <c r="C2">
        <v>270</v>
      </c>
      <c r="D2">
        <v>388</v>
      </c>
      <c r="E2">
        <v>130</v>
      </c>
      <c r="F2">
        <v>178</v>
      </c>
      <c r="G2">
        <v>384</v>
      </c>
      <c r="H2">
        <v>605</v>
      </c>
      <c r="I2">
        <v>317</v>
      </c>
      <c r="J2" s="10">
        <v>3085</v>
      </c>
    </row>
    <row r="3" spans="1:12" ht="14.25">
      <c r="A3">
        <v>2016</v>
      </c>
      <c r="B3">
        <v>1035</v>
      </c>
      <c r="C3">
        <v>664</v>
      </c>
      <c r="D3">
        <v>525</v>
      </c>
      <c r="E3">
        <v>245</v>
      </c>
      <c r="F3">
        <v>343</v>
      </c>
      <c r="G3">
        <v>616</v>
      </c>
      <c r="H3">
        <v>431</v>
      </c>
      <c r="I3">
        <v>272</v>
      </c>
      <c r="J3" s="10">
        <v>4131</v>
      </c>
      <c r="K3" t="s">
        <v>25</v>
      </c>
      <c r="L3">
        <v>4131</v>
      </c>
    </row>
    <row r="4" spans="1:12" ht="14.25">
      <c r="A4">
        <v>2015</v>
      </c>
      <c r="B4">
        <v>1191</v>
      </c>
      <c r="C4">
        <v>680</v>
      </c>
      <c r="D4">
        <v>441</v>
      </c>
      <c r="E4">
        <v>417</v>
      </c>
      <c r="F4">
        <v>279</v>
      </c>
      <c r="G4">
        <v>904</v>
      </c>
      <c r="H4">
        <v>432</v>
      </c>
      <c r="I4">
        <v>0</v>
      </c>
      <c r="J4" s="10">
        <v>4344</v>
      </c>
      <c r="K4" t="s">
        <v>25</v>
      </c>
      <c r="L4">
        <v>4344</v>
      </c>
    </row>
    <row r="5" spans="1:12" ht="14.25">
      <c r="A5" t="s">
        <v>26</v>
      </c>
      <c r="B5">
        <f aca="true" t="shared" si="0" ref="B5:H5">SUM(B2:B4)</f>
        <v>3039</v>
      </c>
      <c r="C5">
        <f t="shared" si="0"/>
        <v>1614</v>
      </c>
      <c r="D5">
        <f t="shared" si="0"/>
        <v>1354</v>
      </c>
      <c r="E5">
        <f t="shared" si="0"/>
        <v>792</v>
      </c>
      <c r="F5">
        <f t="shared" si="0"/>
        <v>800</v>
      </c>
      <c r="G5">
        <f t="shared" si="0"/>
        <v>1904</v>
      </c>
      <c r="H5">
        <f t="shared" si="0"/>
        <v>1468</v>
      </c>
      <c r="I5">
        <f>SUM(I2:I3)</f>
        <v>589</v>
      </c>
      <c r="J5" s="10">
        <f>SUM(J2:J4)</f>
        <v>11560</v>
      </c>
      <c r="L5">
        <f>SUM(L3:L4)</f>
        <v>8475</v>
      </c>
    </row>
    <row r="6" ht="14.25">
      <c r="J6" s="10"/>
    </row>
    <row r="7" spans="1:10" ht="14.25">
      <c r="A7" t="s">
        <v>27</v>
      </c>
      <c r="B7">
        <v>1035</v>
      </c>
      <c r="C7">
        <v>664</v>
      </c>
      <c r="D7">
        <v>525</v>
      </c>
      <c r="E7">
        <v>245</v>
      </c>
      <c r="F7">
        <v>343</v>
      </c>
      <c r="G7">
        <v>616</v>
      </c>
      <c r="H7">
        <v>431</v>
      </c>
      <c r="I7">
        <v>272</v>
      </c>
      <c r="J7" s="10"/>
    </row>
    <row r="8" spans="2:10" ht="14.25">
      <c r="B8">
        <v>1191</v>
      </c>
      <c r="C8">
        <v>680</v>
      </c>
      <c r="D8">
        <v>441</v>
      </c>
      <c r="E8">
        <v>417</v>
      </c>
      <c r="F8">
        <v>279</v>
      </c>
      <c r="G8">
        <v>904</v>
      </c>
      <c r="H8">
        <v>432</v>
      </c>
      <c r="I8">
        <v>0</v>
      </c>
      <c r="J8" s="10"/>
    </row>
    <row r="9" spans="1:10" ht="14.25">
      <c r="A9" t="s">
        <v>28</v>
      </c>
      <c r="B9">
        <f aca="true" t="shared" si="1" ref="B9:H9">SUM(B7:B8)</f>
        <v>2226</v>
      </c>
      <c r="C9">
        <f t="shared" si="1"/>
        <v>1344</v>
      </c>
      <c r="D9">
        <f t="shared" si="1"/>
        <v>966</v>
      </c>
      <c r="E9">
        <f t="shared" si="1"/>
        <v>662</v>
      </c>
      <c r="F9">
        <f t="shared" si="1"/>
        <v>622</v>
      </c>
      <c r="G9">
        <f t="shared" si="1"/>
        <v>1520</v>
      </c>
      <c r="H9">
        <f t="shared" si="1"/>
        <v>863</v>
      </c>
      <c r="I9">
        <v>272</v>
      </c>
      <c r="J9" s="10">
        <f aca="true" t="shared" si="2" ref="J9:J16">SUM(B9:I9)</f>
        <v>8475</v>
      </c>
    </row>
    <row r="10" spans="1:10" ht="14.25">
      <c r="A10" s="26" t="s">
        <v>27</v>
      </c>
      <c r="B10" s="26">
        <v>85</v>
      </c>
      <c r="C10" s="26">
        <v>51</v>
      </c>
      <c r="D10" s="26">
        <v>37</v>
      </c>
      <c r="E10" s="26">
        <v>25</v>
      </c>
      <c r="F10" s="26">
        <v>24</v>
      </c>
      <c r="G10" s="26">
        <v>58</v>
      </c>
      <c r="H10" s="26">
        <v>33</v>
      </c>
      <c r="I10" s="26">
        <v>10</v>
      </c>
      <c r="J10" s="26">
        <f t="shared" si="2"/>
        <v>323</v>
      </c>
    </row>
    <row r="11" spans="1:10" ht="14.25">
      <c r="A11" s="26" t="s">
        <v>29</v>
      </c>
      <c r="B11" s="26">
        <v>2</v>
      </c>
      <c r="C11" s="26">
        <v>1</v>
      </c>
      <c r="D11" s="26">
        <v>1</v>
      </c>
      <c r="E11" s="27">
        <v>1</v>
      </c>
      <c r="F11" s="27">
        <v>0</v>
      </c>
      <c r="G11" s="26">
        <v>1</v>
      </c>
      <c r="H11" s="26">
        <v>1</v>
      </c>
      <c r="I11" s="26">
        <v>0</v>
      </c>
      <c r="J11" s="26">
        <f t="shared" si="2"/>
        <v>7</v>
      </c>
    </row>
    <row r="12" spans="1:14" ht="14.25">
      <c r="A12" s="26" t="s">
        <v>30</v>
      </c>
      <c r="B12" s="26">
        <v>494</v>
      </c>
      <c r="C12" s="26">
        <v>262</v>
      </c>
      <c r="D12" s="26">
        <v>220</v>
      </c>
      <c r="E12" s="26">
        <v>129</v>
      </c>
      <c r="F12" s="26">
        <v>130</v>
      </c>
      <c r="G12" s="26">
        <v>309</v>
      </c>
      <c r="H12" s="26">
        <v>239</v>
      </c>
      <c r="I12" s="26">
        <v>96</v>
      </c>
      <c r="J12" s="26">
        <f t="shared" si="2"/>
        <v>1879</v>
      </c>
      <c r="M12">
        <v>1879</v>
      </c>
      <c r="N12" t="s">
        <v>31</v>
      </c>
    </row>
    <row r="13" spans="1:14" ht="14.25">
      <c r="A13" s="26">
        <v>4000</v>
      </c>
      <c r="B13" s="26">
        <v>27</v>
      </c>
      <c r="C13" s="26">
        <v>15</v>
      </c>
      <c r="D13" s="26">
        <v>12</v>
      </c>
      <c r="E13" s="26">
        <v>7</v>
      </c>
      <c r="F13" s="26">
        <v>5</v>
      </c>
      <c r="G13" s="26">
        <v>17</v>
      </c>
      <c r="H13" s="26">
        <v>13</v>
      </c>
      <c r="I13" s="26">
        <v>6</v>
      </c>
      <c r="J13" s="26">
        <f t="shared" si="2"/>
        <v>102</v>
      </c>
      <c r="M13">
        <v>323</v>
      </c>
      <c r="N13" t="s">
        <v>27</v>
      </c>
    </row>
    <row r="14" spans="1:14" ht="14.25">
      <c r="A14" s="26">
        <v>3000</v>
      </c>
      <c r="B14" s="26">
        <v>311</v>
      </c>
      <c r="C14" s="26">
        <v>164</v>
      </c>
      <c r="D14" s="26">
        <v>139</v>
      </c>
      <c r="E14" s="26">
        <v>81</v>
      </c>
      <c r="F14" s="26">
        <v>84</v>
      </c>
      <c r="G14" s="26">
        <v>195</v>
      </c>
      <c r="H14" s="26">
        <v>151</v>
      </c>
      <c r="I14" s="26">
        <v>60</v>
      </c>
      <c r="J14" s="26">
        <f t="shared" si="2"/>
        <v>1185</v>
      </c>
      <c r="M14">
        <f>SUM(M12:M13)</f>
        <v>2202</v>
      </c>
      <c r="N14" t="s">
        <v>32</v>
      </c>
    </row>
    <row r="15" spans="1:10" ht="14.25">
      <c r="A15" s="26">
        <v>2000</v>
      </c>
      <c r="B15" s="26">
        <v>156</v>
      </c>
      <c r="C15" s="26">
        <v>83</v>
      </c>
      <c r="D15" s="26">
        <v>69</v>
      </c>
      <c r="E15" s="26">
        <v>41</v>
      </c>
      <c r="F15" s="26">
        <v>41</v>
      </c>
      <c r="G15" s="26">
        <v>97</v>
      </c>
      <c r="H15" s="26">
        <v>75</v>
      </c>
      <c r="I15" s="26">
        <v>30</v>
      </c>
      <c r="J15" s="26">
        <f t="shared" si="2"/>
        <v>592</v>
      </c>
    </row>
    <row r="16" spans="1:11" ht="14.25">
      <c r="A16" s="26" t="s">
        <v>33</v>
      </c>
      <c r="B16" s="26">
        <v>579</v>
      </c>
      <c r="C16" s="26">
        <v>313</v>
      </c>
      <c r="D16" s="26">
        <v>257</v>
      </c>
      <c r="E16" s="26">
        <v>154</v>
      </c>
      <c r="F16" s="26">
        <v>154</v>
      </c>
      <c r="G16" s="26">
        <v>367</v>
      </c>
      <c r="H16" s="26">
        <v>272</v>
      </c>
      <c r="I16" s="26">
        <v>106</v>
      </c>
      <c r="J16" s="26">
        <f t="shared" si="2"/>
        <v>2202</v>
      </c>
      <c r="K16" t="s">
        <v>34</v>
      </c>
    </row>
    <row r="22" spans="1:24" ht="14.25">
      <c r="A22" s="36" t="s">
        <v>3</v>
      </c>
      <c r="B22" s="38" t="s">
        <v>35</v>
      </c>
      <c r="C22" s="43" t="s">
        <v>36</v>
      </c>
      <c r="D22" s="43"/>
      <c r="E22" s="43"/>
      <c r="F22" s="44" t="s">
        <v>37</v>
      </c>
      <c r="G22" s="45"/>
      <c r="H22" s="46" t="s">
        <v>38</v>
      </c>
      <c r="I22" s="47"/>
      <c r="J22" s="47"/>
      <c r="K22" s="48"/>
      <c r="L22" s="40" t="s">
        <v>39</v>
      </c>
      <c r="M22" s="40"/>
      <c r="N22" s="40"/>
      <c r="O22" s="40"/>
      <c r="P22" s="32" t="s">
        <v>40</v>
      </c>
      <c r="Q22" s="32"/>
      <c r="R22" s="32" t="s">
        <v>41</v>
      </c>
      <c r="S22" s="33" t="s">
        <v>42</v>
      </c>
      <c r="T22" s="34"/>
      <c r="U22" s="35" t="s">
        <v>43</v>
      </c>
      <c r="V22" s="35"/>
      <c r="W22" s="40" t="s">
        <v>44</v>
      </c>
      <c r="X22" s="41" t="s">
        <v>45</v>
      </c>
    </row>
    <row r="23" spans="1:24" ht="22.5">
      <c r="A23" s="37"/>
      <c r="B23" s="39"/>
      <c r="C23" s="2" t="s">
        <v>46</v>
      </c>
      <c r="D23" s="2" t="s">
        <v>47</v>
      </c>
      <c r="E23" s="2" t="s">
        <v>48</v>
      </c>
      <c r="F23" s="3" t="s">
        <v>49</v>
      </c>
      <c r="G23" s="4" t="s">
        <v>50</v>
      </c>
      <c r="H23" s="3" t="s">
        <v>49</v>
      </c>
      <c r="I23" s="11" t="s">
        <v>46</v>
      </c>
      <c r="J23" s="11" t="s">
        <v>47</v>
      </c>
      <c r="K23" s="11" t="s">
        <v>48</v>
      </c>
      <c r="L23" s="3" t="s">
        <v>49</v>
      </c>
      <c r="M23" s="12" t="s">
        <v>46</v>
      </c>
      <c r="N23" s="12" t="s">
        <v>47</v>
      </c>
      <c r="O23" s="12" t="s">
        <v>48</v>
      </c>
      <c r="P23" s="13" t="s">
        <v>51</v>
      </c>
      <c r="Q23" s="15" t="s">
        <v>52</v>
      </c>
      <c r="R23" s="32"/>
      <c r="S23" s="13" t="s">
        <v>51</v>
      </c>
      <c r="T23" s="15" t="s">
        <v>52</v>
      </c>
      <c r="U23" s="16" t="s">
        <v>46</v>
      </c>
      <c r="V23" s="14" t="s">
        <v>53</v>
      </c>
      <c r="W23" s="40"/>
      <c r="X23" s="42"/>
    </row>
    <row r="25" spans="1:24" s="1" customFormat="1" ht="18" customHeight="1">
      <c r="A25" s="5">
        <v>106</v>
      </c>
      <c r="B25" s="25" t="s">
        <v>54</v>
      </c>
      <c r="C25" s="6">
        <f>D25+E25</f>
        <v>961.5999999999999</v>
      </c>
      <c r="D25" s="6">
        <f>G25+J25+N25+P25+Q25+R25+S25+T25+U25</f>
        <v>614.8999999999999</v>
      </c>
      <c r="E25" s="7">
        <f>K25+O25</f>
        <v>346.7</v>
      </c>
      <c r="F25" s="8">
        <v>7</v>
      </c>
      <c r="G25" s="9">
        <f>F25*0.8</f>
        <v>5.6000000000000005</v>
      </c>
      <c r="H25" s="8">
        <v>323</v>
      </c>
      <c r="I25" s="9">
        <f>H25*0.5</f>
        <v>161.5</v>
      </c>
      <c r="J25" s="9">
        <v>97.8</v>
      </c>
      <c r="K25" s="8">
        <v>63.7</v>
      </c>
      <c r="L25" s="8">
        <v>2370</v>
      </c>
      <c r="M25" s="9">
        <f>L25*0.3</f>
        <v>711</v>
      </c>
      <c r="N25" s="9">
        <v>428</v>
      </c>
      <c r="O25" s="8">
        <v>283</v>
      </c>
      <c r="P25" s="8">
        <v>10.3</v>
      </c>
      <c r="Q25" s="8">
        <v>35.1</v>
      </c>
      <c r="R25" s="8">
        <v>1.9</v>
      </c>
      <c r="S25" s="8">
        <v>4.8</v>
      </c>
      <c r="T25" s="8">
        <v>4.8</v>
      </c>
      <c r="U25" s="8">
        <v>26.6</v>
      </c>
      <c r="V25" s="8"/>
      <c r="W25" s="17">
        <v>477</v>
      </c>
      <c r="X25" s="18">
        <f>D25-W25</f>
        <v>137.89999999999986</v>
      </c>
    </row>
    <row r="26" ht="14.25">
      <c r="L26" s="8">
        <v>323</v>
      </c>
    </row>
    <row r="27" spans="1:12" ht="14.25">
      <c r="A27" t="s">
        <v>55</v>
      </c>
      <c r="E27" t="s">
        <v>56</v>
      </c>
      <c r="G27">
        <v>4000</v>
      </c>
      <c r="H27">
        <v>3000</v>
      </c>
      <c r="I27">
        <v>2000</v>
      </c>
      <c r="L27">
        <f>SUM(L25:L26)</f>
        <v>2693</v>
      </c>
    </row>
    <row r="28" spans="7:10" ht="14.25">
      <c r="G28">
        <v>593</v>
      </c>
      <c r="H28">
        <v>1185</v>
      </c>
      <c r="I28">
        <v>592</v>
      </c>
      <c r="J28">
        <f>SUM(G28:I28)</f>
        <v>2370</v>
      </c>
    </row>
    <row r="29" spans="5:11" ht="14.25">
      <c r="E29" t="s">
        <v>57</v>
      </c>
      <c r="G29">
        <v>102</v>
      </c>
      <c r="H29">
        <v>1185</v>
      </c>
      <c r="I29">
        <v>592</v>
      </c>
      <c r="J29">
        <f>SUM(G29:I29)</f>
        <v>1879</v>
      </c>
      <c r="K29" t="s">
        <v>58</v>
      </c>
    </row>
    <row r="30" ht="14.25">
      <c r="G30" t="s">
        <v>28</v>
      </c>
    </row>
    <row r="31" spans="3:7" ht="14.25">
      <c r="C31" t="s">
        <v>59</v>
      </c>
      <c r="D31">
        <v>5.6</v>
      </c>
      <c r="E31">
        <v>161.5</v>
      </c>
      <c r="F31">
        <v>355.5</v>
      </c>
      <c r="G31">
        <f>SUM(D31:F31)</f>
        <v>522.6</v>
      </c>
    </row>
  </sheetData>
  <sheetProtection/>
  <mergeCells count="12">
    <mergeCell ref="W22:W23"/>
    <mergeCell ref="X22:X23"/>
    <mergeCell ref="C22:E22"/>
    <mergeCell ref="F22:G22"/>
    <mergeCell ref="H22:K22"/>
    <mergeCell ref="L22:O22"/>
    <mergeCell ref="P22:Q22"/>
    <mergeCell ref="S22:T22"/>
    <mergeCell ref="U22:V22"/>
    <mergeCell ref="A22:A23"/>
    <mergeCell ref="B22:B23"/>
    <mergeCell ref="R22:R2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dreamsummit</cp:lastModifiedBy>
  <cp:lastPrinted>2017-09-18T01:03:07Z</cp:lastPrinted>
  <dcterms:created xsi:type="dcterms:W3CDTF">2010-08-10T00:17:16Z</dcterms:created>
  <dcterms:modified xsi:type="dcterms:W3CDTF">2019-09-23T05:49:41Z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