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<sst xmlns="http://schemas.openxmlformats.org/spreadsheetml/2006/main" count="85" uniqueCount="27">
  <si>
    <t>2022年度淮北职业技术学院公开招聘工作人员
专业测试成绩及最终成绩（63人）</t>
  </si>
  <si>
    <t>序号</t>
  </si>
  <si>
    <t>岗位代码</t>
  </si>
  <si>
    <t>准考证号</t>
  </si>
  <si>
    <t>《职业能力倾向测验》成绩</t>
  </si>
  <si>
    <t>《综合应用能力》成绩</t>
  </si>
  <si>
    <t>笔试总成绩</t>
  </si>
  <si>
    <r>
      <t>专业测试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成绩</t>
    </r>
  </si>
  <si>
    <t>最终成绩</t>
  </si>
  <si>
    <r>
      <t>2022001-</t>
    </r>
    <r>
      <rPr>
        <sz val="11"/>
        <color theme="1"/>
        <rFont val="宋体"/>
        <charset val="134"/>
      </rPr>
      <t>管理岗</t>
    </r>
  </si>
  <si>
    <r>
      <t>2022002-</t>
    </r>
    <r>
      <rPr>
        <sz val="11"/>
        <color theme="1"/>
        <rFont val="宋体"/>
        <charset val="134"/>
      </rPr>
      <t>管理岗</t>
    </r>
  </si>
  <si>
    <r>
      <t>2022003-</t>
    </r>
    <r>
      <rPr>
        <sz val="11"/>
        <color theme="1"/>
        <rFont val="宋体"/>
        <charset val="134"/>
      </rPr>
      <t>管理岗</t>
    </r>
  </si>
  <si>
    <r>
      <t>2022004-</t>
    </r>
    <r>
      <rPr>
        <sz val="11"/>
        <color theme="1"/>
        <rFont val="宋体"/>
        <charset val="134"/>
      </rPr>
      <t>管理岗</t>
    </r>
  </si>
  <si>
    <r>
      <t>2022005-</t>
    </r>
    <r>
      <rPr>
        <sz val="11"/>
        <color theme="1"/>
        <rFont val="宋体"/>
        <charset val="134"/>
      </rPr>
      <t>专业技术岗</t>
    </r>
  </si>
  <si>
    <r>
      <t>2022006-</t>
    </r>
    <r>
      <rPr>
        <sz val="11"/>
        <color theme="1"/>
        <rFont val="宋体"/>
        <charset val="134"/>
      </rPr>
      <t>专业技术岗</t>
    </r>
  </si>
  <si>
    <r>
      <t>2022007-</t>
    </r>
    <r>
      <rPr>
        <sz val="11"/>
        <color theme="1"/>
        <rFont val="宋体"/>
        <charset val="134"/>
      </rPr>
      <t>专业技术岗</t>
    </r>
  </si>
  <si>
    <t>缺考</t>
  </si>
  <si>
    <r>
      <t>2022008-</t>
    </r>
    <r>
      <rPr>
        <sz val="11"/>
        <color theme="1"/>
        <rFont val="宋体"/>
        <charset val="134"/>
      </rPr>
      <t>专业技术岗</t>
    </r>
  </si>
  <si>
    <r>
      <t>2022009-</t>
    </r>
    <r>
      <rPr>
        <sz val="11"/>
        <color theme="1"/>
        <rFont val="宋体"/>
        <charset val="134"/>
      </rPr>
      <t>专业技术岗</t>
    </r>
  </si>
  <si>
    <r>
      <t>2022010-</t>
    </r>
    <r>
      <rPr>
        <sz val="11"/>
        <color theme="1"/>
        <rFont val="宋体"/>
        <charset val="134"/>
      </rPr>
      <t>专业技术岗</t>
    </r>
  </si>
  <si>
    <r>
      <t>2022011-</t>
    </r>
    <r>
      <rPr>
        <sz val="11"/>
        <color theme="1"/>
        <rFont val="宋体"/>
        <charset val="134"/>
      </rPr>
      <t>专业技术岗</t>
    </r>
  </si>
  <si>
    <r>
      <t>2022012-</t>
    </r>
    <r>
      <rPr>
        <sz val="11"/>
        <color theme="1"/>
        <rFont val="宋体"/>
        <charset val="134"/>
      </rPr>
      <t>专业技术岗</t>
    </r>
  </si>
  <si>
    <r>
      <t>2022013-</t>
    </r>
    <r>
      <rPr>
        <sz val="11"/>
        <color theme="1"/>
        <rFont val="宋体"/>
        <charset val="134"/>
      </rPr>
      <t>专业技术岗</t>
    </r>
  </si>
  <si>
    <r>
      <t>2022014-</t>
    </r>
    <r>
      <rPr>
        <sz val="11"/>
        <color theme="1"/>
        <rFont val="宋体"/>
        <charset val="134"/>
      </rPr>
      <t>专业技术岗</t>
    </r>
  </si>
  <si>
    <r>
      <t>2022015-</t>
    </r>
    <r>
      <rPr>
        <sz val="11"/>
        <color theme="1"/>
        <rFont val="宋体"/>
        <charset val="134"/>
      </rPr>
      <t>专业技术岗</t>
    </r>
  </si>
  <si>
    <t>姓名</t>
  </si>
  <si>
    <t>专业测试
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</si>
</sst>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65"/>
  <sheetViews>
    <sheetView tabSelected="1" zoomScale="130" zoomScaleNormal="130" workbookViewId="0">
      <selection activeCell="J5" sqref="J5"/>
    </sheetView>
  </sheetViews>
  <sheetFormatPr defaultColWidth="9" defaultRowHeight="14.4"/>
  <cols>
    <col min="2" max="2" width="21.1296296296296" customWidth="1"/>
    <col min="3" max="3" width="13.6296296296296" style="5" customWidth="1"/>
    <col min="4" max="6" width="15.6296296296296" style="5" customWidth="1"/>
    <col min="7" max="8" width="15.6296296296296" style="6" customWidth="1"/>
  </cols>
  <sheetData>
    <row r="1" ht="69.95" customHeight="1" spans="1:8">
      <c r="A1" s="1" t="s">
        <v>0</v>
      </c>
      <c r="B1" s="1"/>
      <c r="C1" s="1"/>
      <c r="D1" s="1"/>
      <c r="E1" s="1"/>
      <c r="F1" s="1"/>
      <c r="G1" s="7"/>
      <c r="H1" s="7"/>
    </row>
    <row r="2" ht="39.75" customHeight="1" spans="1:8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1" t="s">
        <v>7</v>
      </c>
      <c r="H2" s="11" t="s">
        <v>8</v>
      </c>
    </row>
    <row r="3" spans="1:9">
      <c r="A3" s="12">
        <v>1</v>
      </c>
      <c r="B3" s="12" t="s">
        <v>9</v>
      </c>
      <c r="C3" s="13" t="str">
        <f>"2212313105"</f>
        <v>2212313105</v>
      </c>
      <c r="D3" s="13">
        <v>134.94</v>
      </c>
      <c r="E3" s="13">
        <v>111.5</v>
      </c>
      <c r="F3" s="13">
        <f>D3+E3</f>
        <v>246.44</v>
      </c>
      <c r="G3" s="14">
        <v>80.3</v>
      </c>
      <c r="H3" s="14">
        <f>F3/3*0.5+G3*0.5</f>
        <v>81.2233333333333</v>
      </c>
      <c r="I3" s="16"/>
    </row>
    <row r="4" spans="1:9">
      <c r="A4" s="12">
        <v>2</v>
      </c>
      <c r="B4" s="12" t="s">
        <v>9</v>
      </c>
      <c r="C4" s="13" t="str">
        <f>"2212312209"</f>
        <v>2212312209</v>
      </c>
      <c r="D4" s="13">
        <v>123.54</v>
      </c>
      <c r="E4" s="13">
        <v>118</v>
      </c>
      <c r="F4" s="13">
        <f>D4+E4</f>
        <v>241.54</v>
      </c>
      <c r="G4" s="14">
        <v>76.7</v>
      </c>
      <c r="H4" s="14">
        <f>F4/3*0.5+G4*0.5</f>
        <v>78.6066666666667</v>
      </c>
      <c r="I4" s="16"/>
    </row>
    <row r="5" spans="1:9">
      <c r="A5" s="12">
        <v>3</v>
      </c>
      <c r="B5" s="12" t="s">
        <v>9</v>
      </c>
      <c r="C5" s="13" t="str">
        <f>"2212312204"</f>
        <v>2212312204</v>
      </c>
      <c r="D5" s="13">
        <v>124.81</v>
      </c>
      <c r="E5" s="13">
        <v>116</v>
      </c>
      <c r="F5" s="13">
        <f>D5+E5</f>
        <v>240.81</v>
      </c>
      <c r="G5" s="14">
        <v>76.8</v>
      </c>
      <c r="H5" s="14">
        <f>F5/3*0.5+G5*0.5</f>
        <v>78.535</v>
      </c>
      <c r="I5" s="16"/>
    </row>
    <row r="6" spans="1:9">
      <c r="A6" s="12">
        <v>4</v>
      </c>
      <c r="B6" s="12" t="s">
        <v>10</v>
      </c>
      <c r="C6" s="13" t="str">
        <f>"2212313701"</f>
        <v>2212313701</v>
      </c>
      <c r="D6" s="13">
        <v>126.76</v>
      </c>
      <c r="E6" s="13">
        <v>120.5</v>
      </c>
      <c r="F6" s="13">
        <f>D6+E6</f>
        <v>247.26</v>
      </c>
      <c r="G6" s="14">
        <v>83.9</v>
      </c>
      <c r="H6" s="14">
        <f>F6/3*0.5+G6*0.5</f>
        <v>83.16</v>
      </c>
      <c r="I6" s="16"/>
    </row>
    <row r="7" spans="1:9">
      <c r="A7" s="12">
        <v>5</v>
      </c>
      <c r="B7" s="12" t="s">
        <v>10</v>
      </c>
      <c r="C7" s="13" t="str">
        <f>"2212314018"</f>
        <v>2212314018</v>
      </c>
      <c r="D7" s="13">
        <v>129.86</v>
      </c>
      <c r="E7" s="13">
        <v>105</v>
      </c>
      <c r="F7" s="13">
        <f>D7+E7</f>
        <v>234.86</v>
      </c>
      <c r="G7" s="14">
        <v>77.4</v>
      </c>
      <c r="H7" s="14">
        <f>F7/3*0.5+G7*0.5</f>
        <v>77.8433333333333</v>
      </c>
      <c r="I7" s="16"/>
    </row>
    <row r="8" spans="1:9">
      <c r="A8" s="12">
        <v>6</v>
      </c>
      <c r="B8" s="12" t="s">
        <v>10</v>
      </c>
      <c r="C8" s="13" t="str">
        <f>"2212314007"</f>
        <v>2212314007</v>
      </c>
      <c r="D8" s="13">
        <v>127.22</v>
      </c>
      <c r="E8" s="13">
        <v>103</v>
      </c>
      <c r="F8" s="13">
        <f>D8+E8</f>
        <v>230.22</v>
      </c>
      <c r="G8" s="14">
        <v>73.4</v>
      </c>
      <c r="H8" s="14">
        <f>F8/3*0.5+G8*0.5</f>
        <v>75.07</v>
      </c>
      <c r="I8" s="16"/>
    </row>
    <row r="9" spans="1:9">
      <c r="A9" s="12">
        <v>7</v>
      </c>
      <c r="B9" s="12" t="s">
        <v>11</v>
      </c>
      <c r="C9" s="13" t="str">
        <f>"2212314022"</f>
        <v>2212314022</v>
      </c>
      <c r="D9" s="13">
        <v>128.75</v>
      </c>
      <c r="E9" s="13">
        <v>105</v>
      </c>
      <c r="F9" s="13">
        <f>D9+E9</f>
        <v>233.75</v>
      </c>
      <c r="G9" s="14">
        <v>79.4</v>
      </c>
      <c r="H9" s="14">
        <f>F9/3*0.5+G9*0.5</f>
        <v>78.6583333333333</v>
      </c>
      <c r="I9" s="16"/>
    </row>
    <row r="10" spans="1:9">
      <c r="A10" s="12">
        <v>8</v>
      </c>
      <c r="B10" s="12" t="s">
        <v>11</v>
      </c>
      <c r="C10" s="13" t="str">
        <f>"2212314024"</f>
        <v>2212314024</v>
      </c>
      <c r="D10" s="13">
        <v>116.64</v>
      </c>
      <c r="E10" s="13">
        <v>98</v>
      </c>
      <c r="F10" s="13">
        <f>D10+E10</f>
        <v>214.64</v>
      </c>
      <c r="G10" s="14">
        <v>78.2</v>
      </c>
      <c r="H10" s="14">
        <f>F10/3*0.5+G10*0.5</f>
        <v>74.8733333333333</v>
      </c>
      <c r="I10" s="16"/>
    </row>
    <row r="11" spans="1:9">
      <c r="A11" s="12">
        <v>9</v>
      </c>
      <c r="B11" s="12" t="s">
        <v>11</v>
      </c>
      <c r="C11" s="13" t="str">
        <f>"2212314030"</f>
        <v>2212314030</v>
      </c>
      <c r="D11" s="13">
        <v>112.29</v>
      </c>
      <c r="E11" s="13">
        <v>102</v>
      </c>
      <c r="F11" s="13">
        <f>D11+E11</f>
        <v>214.29</v>
      </c>
      <c r="G11" s="14">
        <v>76.8</v>
      </c>
      <c r="H11" s="14">
        <f>F11/3*0.5+G11*0.5</f>
        <v>74.115</v>
      </c>
      <c r="I11" s="16"/>
    </row>
    <row r="12" spans="1:9">
      <c r="A12" s="12">
        <v>10</v>
      </c>
      <c r="B12" s="12" t="s">
        <v>12</v>
      </c>
      <c r="C12" s="12" t="str">
        <f>"2212314110"</f>
        <v>2212314110</v>
      </c>
      <c r="D12" s="13">
        <v>110.89</v>
      </c>
      <c r="E12" s="13">
        <v>98.5</v>
      </c>
      <c r="F12" s="13">
        <f>D12+E12</f>
        <v>209.39</v>
      </c>
      <c r="G12" s="14">
        <v>75.76</v>
      </c>
      <c r="H12" s="14">
        <f>F12/3*0.5+G12*0.5</f>
        <v>72.7783333333333</v>
      </c>
      <c r="I12" s="16"/>
    </row>
    <row r="13" spans="1:9">
      <c r="A13" s="12">
        <v>11</v>
      </c>
      <c r="B13" s="12" t="s">
        <v>12</v>
      </c>
      <c r="C13" s="12" t="str">
        <f>"2212314107"</f>
        <v>2212314107</v>
      </c>
      <c r="D13" s="13">
        <v>108.62</v>
      </c>
      <c r="E13" s="13">
        <v>100.5</v>
      </c>
      <c r="F13" s="13">
        <f>D13+E13</f>
        <v>209.12</v>
      </c>
      <c r="G13" s="14">
        <v>74</v>
      </c>
      <c r="H13" s="14">
        <f>F13/3*0.5+G13*0.5</f>
        <v>71.8533333333333</v>
      </c>
      <c r="I13" s="16"/>
    </row>
    <row r="14" spans="1:9">
      <c r="A14" s="12">
        <v>12</v>
      </c>
      <c r="B14" s="12" t="s">
        <v>12</v>
      </c>
      <c r="C14" s="12" t="str">
        <f>"2212314101"</f>
        <v>2212314101</v>
      </c>
      <c r="D14" s="13">
        <v>102.27</v>
      </c>
      <c r="E14" s="13">
        <v>96.5</v>
      </c>
      <c r="F14" s="13">
        <f>D14+E14</f>
        <v>198.77</v>
      </c>
      <c r="G14" s="14">
        <v>74.1</v>
      </c>
      <c r="H14" s="14">
        <f>F14/3*0.5+G14*0.5</f>
        <v>70.1783333333333</v>
      </c>
      <c r="I14" s="16"/>
    </row>
    <row r="15" spans="1:9">
      <c r="A15" s="12">
        <v>13</v>
      </c>
      <c r="B15" s="12" t="s">
        <v>13</v>
      </c>
      <c r="C15" s="12" t="str">
        <f>"2212315914"</f>
        <v>2212315914</v>
      </c>
      <c r="D15" s="13">
        <v>118.26</v>
      </c>
      <c r="E15" s="13">
        <v>117.5</v>
      </c>
      <c r="F15" s="13">
        <f>D15+E15</f>
        <v>235.76</v>
      </c>
      <c r="G15" s="14">
        <v>79.6</v>
      </c>
      <c r="H15" s="14">
        <f>F15/3*0.5+G15*0.5</f>
        <v>79.0933333333333</v>
      </c>
      <c r="I15" s="16"/>
    </row>
    <row r="16" spans="1:9">
      <c r="A16" s="12">
        <v>14</v>
      </c>
      <c r="B16" s="12" t="s">
        <v>13</v>
      </c>
      <c r="C16" s="12" t="str">
        <f>"2212315123"</f>
        <v>2212315123</v>
      </c>
      <c r="D16" s="13">
        <v>120.95</v>
      </c>
      <c r="E16" s="13">
        <v>113</v>
      </c>
      <c r="F16" s="13">
        <f>D16+E16</f>
        <v>233.95</v>
      </c>
      <c r="G16" s="14">
        <v>80.2</v>
      </c>
      <c r="H16" s="14">
        <f>F16/3*0.5+G16*0.5</f>
        <v>79.0916666666667</v>
      </c>
      <c r="I16" s="16"/>
    </row>
    <row r="17" spans="1:9">
      <c r="A17" s="12">
        <v>15</v>
      </c>
      <c r="B17" s="12" t="s">
        <v>13</v>
      </c>
      <c r="C17" s="12" t="str">
        <f>"2212316030"</f>
        <v>2212316030</v>
      </c>
      <c r="D17" s="13">
        <v>123.47</v>
      </c>
      <c r="E17" s="13">
        <v>111.5</v>
      </c>
      <c r="F17" s="13">
        <f>D17+E17</f>
        <v>234.97</v>
      </c>
      <c r="G17" s="14">
        <v>78.6</v>
      </c>
      <c r="H17" s="14">
        <f>F17/3*0.5+G17*0.5</f>
        <v>78.4616666666667</v>
      </c>
      <c r="I17" s="16"/>
    </row>
    <row r="18" spans="1:9">
      <c r="A18" s="12">
        <v>16</v>
      </c>
      <c r="B18" s="12" t="s">
        <v>13</v>
      </c>
      <c r="C18" s="12" t="str">
        <f>"2212316213"</f>
        <v>2212316213</v>
      </c>
      <c r="D18" s="13">
        <v>129.25</v>
      </c>
      <c r="E18" s="13">
        <v>103.5</v>
      </c>
      <c r="F18" s="13">
        <f>D18+E18</f>
        <v>232.75</v>
      </c>
      <c r="G18" s="14">
        <v>78.7</v>
      </c>
      <c r="H18" s="14">
        <f>F18/3*0.5+G18*0.5</f>
        <v>78.1416666666667</v>
      </c>
      <c r="I18" s="16"/>
    </row>
    <row r="19" spans="1:9">
      <c r="A19" s="12">
        <v>17</v>
      </c>
      <c r="B19" s="12" t="s">
        <v>13</v>
      </c>
      <c r="C19" s="12" t="str">
        <f>"2212316919"</f>
        <v>2212316919</v>
      </c>
      <c r="D19" s="13">
        <v>129.87</v>
      </c>
      <c r="E19" s="13">
        <v>107</v>
      </c>
      <c r="F19" s="13">
        <f>D19+E19</f>
        <v>236.87</v>
      </c>
      <c r="G19" s="14">
        <v>77.1</v>
      </c>
      <c r="H19" s="14">
        <f>F19/3*0.5+G19*0.5</f>
        <v>78.0283333333333</v>
      </c>
      <c r="I19" s="16"/>
    </row>
    <row r="20" spans="1:9">
      <c r="A20" s="12">
        <v>18</v>
      </c>
      <c r="B20" s="12" t="s">
        <v>13</v>
      </c>
      <c r="C20" s="12" t="str">
        <f>"2212314407"</f>
        <v>2212314407</v>
      </c>
      <c r="D20" s="13">
        <v>132.22</v>
      </c>
      <c r="E20" s="13">
        <v>109.5</v>
      </c>
      <c r="F20" s="13">
        <f>D20+E20</f>
        <v>241.72</v>
      </c>
      <c r="G20" s="14">
        <v>75.2</v>
      </c>
      <c r="H20" s="14">
        <f>F20/3*0.5+G20*0.5</f>
        <v>77.8866666666667</v>
      </c>
      <c r="I20" s="16"/>
    </row>
    <row r="21" spans="1:9">
      <c r="A21" s="12">
        <v>19</v>
      </c>
      <c r="B21" s="12" t="s">
        <v>13</v>
      </c>
      <c r="C21" s="12" t="str">
        <f>"2212315211"</f>
        <v>2212315211</v>
      </c>
      <c r="D21" s="13">
        <v>125.66</v>
      </c>
      <c r="E21" s="13">
        <v>107</v>
      </c>
      <c r="F21" s="13">
        <f>D21+E21</f>
        <v>232.66</v>
      </c>
      <c r="G21" s="14">
        <v>78.2</v>
      </c>
      <c r="H21" s="14">
        <f>F21/3*0.5+G21*0.5</f>
        <v>77.8766666666667</v>
      </c>
      <c r="I21" s="16"/>
    </row>
    <row r="22" spans="1:9">
      <c r="A22" s="12">
        <v>20</v>
      </c>
      <c r="B22" s="12" t="s">
        <v>13</v>
      </c>
      <c r="C22" s="12" t="str">
        <f>"2212314711"</f>
        <v>2212314711</v>
      </c>
      <c r="D22" s="13">
        <v>124.31</v>
      </c>
      <c r="E22" s="13">
        <v>110.5</v>
      </c>
      <c r="F22" s="13">
        <f>D22+E22</f>
        <v>234.81</v>
      </c>
      <c r="G22" s="14">
        <v>75.4</v>
      </c>
      <c r="H22" s="14">
        <f>F22/3*0.5+G22*0.5</f>
        <v>76.835</v>
      </c>
      <c r="I22" s="16"/>
    </row>
    <row r="23" spans="1:9">
      <c r="A23" s="12">
        <v>21</v>
      </c>
      <c r="B23" s="12" t="s">
        <v>13</v>
      </c>
      <c r="C23" s="12" t="str">
        <f>"2212317104"</f>
        <v>2212317104</v>
      </c>
      <c r="D23" s="13">
        <v>117.95</v>
      </c>
      <c r="E23" s="13">
        <v>115</v>
      </c>
      <c r="F23" s="13">
        <f>D23+E23</f>
        <v>232.95</v>
      </c>
      <c r="G23" s="14">
        <v>75.7</v>
      </c>
      <c r="H23" s="14">
        <f>F23/3*0.5+G23*0.5</f>
        <v>76.675</v>
      </c>
      <c r="I23" s="16"/>
    </row>
    <row r="24" spans="1:9">
      <c r="A24" s="12">
        <v>22</v>
      </c>
      <c r="B24" s="12" t="s">
        <v>13</v>
      </c>
      <c r="C24" s="12" t="str">
        <f>"2212314403"</f>
        <v>2212314403</v>
      </c>
      <c r="D24" s="13">
        <v>125.58</v>
      </c>
      <c r="E24" s="13">
        <v>105</v>
      </c>
      <c r="F24" s="13">
        <f>D24+E24</f>
        <v>230.58</v>
      </c>
      <c r="G24" s="14">
        <v>76.4</v>
      </c>
      <c r="H24" s="14">
        <f>F24/3*0.5+G24*0.5</f>
        <v>76.63</v>
      </c>
      <c r="I24" s="16"/>
    </row>
    <row r="25" spans="1:9">
      <c r="A25" s="12">
        <v>23</v>
      </c>
      <c r="B25" s="12" t="s">
        <v>13</v>
      </c>
      <c r="C25" s="12" t="str">
        <f>"2212315427"</f>
        <v>2212315427</v>
      </c>
      <c r="D25" s="13">
        <v>113.57</v>
      </c>
      <c r="E25" s="13">
        <v>116.5</v>
      </c>
      <c r="F25" s="13">
        <f>D25+E25</f>
        <v>230.07</v>
      </c>
      <c r="G25" s="14">
        <v>76.4</v>
      </c>
      <c r="H25" s="14">
        <f>F25/3*0.5+G25*0.5</f>
        <v>76.545</v>
      </c>
      <c r="I25" s="16"/>
    </row>
    <row r="26" spans="1:9">
      <c r="A26" s="12">
        <v>24</v>
      </c>
      <c r="B26" s="12" t="s">
        <v>13</v>
      </c>
      <c r="C26" s="12" t="str">
        <f>"2212315505"</f>
        <v>2212315505</v>
      </c>
      <c r="D26" s="13">
        <v>116.67</v>
      </c>
      <c r="E26" s="13">
        <v>114</v>
      </c>
      <c r="F26" s="13">
        <f>D26+E26</f>
        <v>230.67</v>
      </c>
      <c r="G26" s="14">
        <v>76.1</v>
      </c>
      <c r="H26" s="14">
        <f>F26/3*0.5+G26*0.5</f>
        <v>76.495</v>
      </c>
      <c r="I26" s="16"/>
    </row>
    <row r="27" spans="1:9">
      <c r="A27" s="12">
        <v>25</v>
      </c>
      <c r="B27" s="12" t="s">
        <v>13</v>
      </c>
      <c r="C27" s="12" t="str">
        <f>"2212315906"</f>
        <v>2212315906</v>
      </c>
      <c r="D27" s="13">
        <v>124.58</v>
      </c>
      <c r="E27" s="13">
        <v>108</v>
      </c>
      <c r="F27" s="13">
        <f>D27+E27</f>
        <v>232.58</v>
      </c>
      <c r="G27" s="14">
        <v>74.8</v>
      </c>
      <c r="H27" s="14">
        <f>F27/3*0.5+G27*0.5</f>
        <v>76.1633333333333</v>
      </c>
      <c r="I27" s="16"/>
    </row>
    <row r="28" spans="1:9">
      <c r="A28" s="12">
        <v>26</v>
      </c>
      <c r="B28" s="12" t="s">
        <v>13</v>
      </c>
      <c r="C28" s="12" t="str">
        <f>"2212314626"</f>
        <v>2212314626</v>
      </c>
      <c r="D28" s="13">
        <v>128.88</v>
      </c>
      <c r="E28" s="13">
        <v>100</v>
      </c>
      <c r="F28" s="13">
        <f>D28+E28</f>
        <v>228.88</v>
      </c>
      <c r="G28" s="14">
        <v>75.8</v>
      </c>
      <c r="H28" s="14">
        <f>F28/3*0.5+G28*0.5</f>
        <v>76.0466666666667</v>
      </c>
      <c r="I28" s="16"/>
    </row>
    <row r="29" spans="1:9">
      <c r="A29" s="12">
        <v>27</v>
      </c>
      <c r="B29" s="12" t="s">
        <v>13</v>
      </c>
      <c r="C29" s="12" t="str">
        <f>"2212315419"</f>
        <v>2212315419</v>
      </c>
      <c r="D29" s="13">
        <v>116.78</v>
      </c>
      <c r="E29" s="13">
        <v>112.5</v>
      </c>
      <c r="F29" s="13">
        <f>D29+E29</f>
        <v>229.28</v>
      </c>
      <c r="G29" s="14">
        <v>75.4</v>
      </c>
      <c r="H29" s="14">
        <f>F29/3*0.5+G29*0.5</f>
        <v>75.9133333333333</v>
      </c>
      <c r="I29" s="16"/>
    </row>
    <row r="30" spans="1:9">
      <c r="A30" s="12">
        <v>28</v>
      </c>
      <c r="B30" s="12" t="s">
        <v>13</v>
      </c>
      <c r="C30" s="12" t="str">
        <f>"2212316824"</f>
        <v>2212316824</v>
      </c>
      <c r="D30" s="13">
        <v>121.56</v>
      </c>
      <c r="E30" s="13">
        <v>111</v>
      </c>
      <c r="F30" s="13">
        <f>D30+E30</f>
        <v>232.56</v>
      </c>
      <c r="G30" s="14">
        <v>74</v>
      </c>
      <c r="H30" s="14">
        <f>F30/3*0.5+G30*0.5</f>
        <v>75.76</v>
      </c>
      <c r="I30" s="16"/>
    </row>
    <row r="31" spans="1:9">
      <c r="A31" s="12">
        <v>29</v>
      </c>
      <c r="B31" s="12" t="s">
        <v>13</v>
      </c>
      <c r="C31" s="12" t="str">
        <f>"2212314306"</f>
        <v>2212314306</v>
      </c>
      <c r="D31" s="13">
        <v>123.6</v>
      </c>
      <c r="E31" s="13">
        <v>108</v>
      </c>
      <c r="F31" s="13">
        <f>D31+E31</f>
        <v>231.6</v>
      </c>
      <c r="G31" s="14">
        <v>74.2</v>
      </c>
      <c r="H31" s="14">
        <f>F31/3*0.5+G31*0.5</f>
        <v>75.7</v>
      </c>
      <c r="I31" s="16"/>
    </row>
    <row r="32" spans="1:9">
      <c r="A32" s="12">
        <v>30</v>
      </c>
      <c r="B32" s="12" t="s">
        <v>13</v>
      </c>
      <c r="C32" s="12" t="str">
        <f>"2212316811"</f>
        <v>2212316811</v>
      </c>
      <c r="D32" s="13">
        <v>121.08</v>
      </c>
      <c r="E32" s="13">
        <v>114</v>
      </c>
      <c r="F32" s="13">
        <f>D32+E32</f>
        <v>235.08</v>
      </c>
      <c r="G32" s="14">
        <v>70.8</v>
      </c>
      <c r="H32" s="14">
        <f>F32/3*0.5+G32*0.5</f>
        <v>74.58</v>
      </c>
      <c r="I32" s="16"/>
    </row>
    <row r="33" spans="1:9">
      <c r="A33" s="12">
        <v>31</v>
      </c>
      <c r="B33" s="12" t="s">
        <v>14</v>
      </c>
      <c r="C33" s="12" t="str">
        <f>"2212317119"</f>
        <v>2212317119</v>
      </c>
      <c r="D33" s="13">
        <v>120.66</v>
      </c>
      <c r="E33" s="13">
        <v>116</v>
      </c>
      <c r="F33" s="13">
        <f>D33+E33</f>
        <v>236.66</v>
      </c>
      <c r="G33" s="14">
        <v>86.4</v>
      </c>
      <c r="H33" s="14">
        <f>F33/3*0.5+G33*0.5</f>
        <v>82.6433333333333</v>
      </c>
      <c r="I33" s="16"/>
    </row>
    <row r="34" spans="1:9">
      <c r="A34" s="12">
        <v>32</v>
      </c>
      <c r="B34" s="12" t="s">
        <v>14</v>
      </c>
      <c r="C34" s="12" t="str">
        <f>"2212317125"</f>
        <v>2212317125</v>
      </c>
      <c r="D34" s="13">
        <v>119.15</v>
      </c>
      <c r="E34" s="13">
        <v>120</v>
      </c>
      <c r="F34" s="13">
        <f>D34+E34</f>
        <v>239.15</v>
      </c>
      <c r="G34" s="14">
        <v>83</v>
      </c>
      <c r="H34" s="14">
        <f>F34/3*0.5+G34*0.5</f>
        <v>81.3583333333333</v>
      </c>
      <c r="I34" s="16"/>
    </row>
    <row r="35" spans="1:9">
      <c r="A35" s="12">
        <v>33</v>
      </c>
      <c r="B35" s="12" t="s">
        <v>14</v>
      </c>
      <c r="C35" s="12" t="str">
        <f>"2212317116"</f>
        <v>2212317116</v>
      </c>
      <c r="D35" s="13">
        <v>117.29</v>
      </c>
      <c r="E35" s="13">
        <v>125.5</v>
      </c>
      <c r="F35" s="13">
        <f>D35+E35</f>
        <v>242.79</v>
      </c>
      <c r="G35" s="14">
        <v>81.6</v>
      </c>
      <c r="H35" s="14">
        <f>F35/3*0.5+G35*0.5</f>
        <v>81.265</v>
      </c>
      <c r="I35" s="16"/>
    </row>
    <row r="36" spans="1:9">
      <c r="A36" s="12">
        <v>34</v>
      </c>
      <c r="B36" s="12" t="s">
        <v>14</v>
      </c>
      <c r="C36" s="12" t="str">
        <f>"2212317130"</f>
        <v>2212317130</v>
      </c>
      <c r="D36" s="13">
        <v>109.4</v>
      </c>
      <c r="E36" s="13">
        <v>119</v>
      </c>
      <c r="F36" s="13">
        <f t="shared" ref="F35:F65" si="0">D36+E36</f>
        <v>228.4</v>
      </c>
      <c r="G36" s="14">
        <v>83</v>
      </c>
      <c r="H36" s="14">
        <f t="shared" ref="H36:H65" si="1">F36/3*0.5+G36*0.5</f>
        <v>79.5666666666667</v>
      </c>
      <c r="I36" s="16"/>
    </row>
    <row r="37" spans="1:9">
      <c r="A37" s="12">
        <v>35</v>
      </c>
      <c r="B37" s="12" t="s">
        <v>14</v>
      </c>
      <c r="C37" s="12" t="str">
        <f>"2212317123"</f>
        <v>2212317123</v>
      </c>
      <c r="D37" s="13">
        <v>97.69</v>
      </c>
      <c r="E37" s="13">
        <v>111.5</v>
      </c>
      <c r="F37" s="13">
        <f>D37+E37</f>
        <v>209.19</v>
      </c>
      <c r="G37" s="14">
        <v>85.4</v>
      </c>
      <c r="H37" s="14">
        <f>F37/3*0.5+G37*0.5</f>
        <v>77.565</v>
      </c>
      <c r="I37" s="16"/>
    </row>
    <row r="38" spans="1:9">
      <c r="A38" s="12">
        <v>36</v>
      </c>
      <c r="B38" s="12" t="s">
        <v>14</v>
      </c>
      <c r="C38" s="12" t="str">
        <f>"2212317207"</f>
        <v>2212317207</v>
      </c>
      <c r="D38" s="13">
        <v>101.74</v>
      </c>
      <c r="E38" s="13">
        <v>115</v>
      </c>
      <c r="F38" s="13">
        <f>D38+E38</f>
        <v>216.74</v>
      </c>
      <c r="G38" s="14">
        <v>80</v>
      </c>
      <c r="H38" s="14">
        <f>F38/3*0.5+G38*0.5</f>
        <v>76.1233333333333</v>
      </c>
      <c r="I38" s="16"/>
    </row>
    <row r="39" spans="1:9">
      <c r="A39" s="12">
        <v>37</v>
      </c>
      <c r="B39" s="12" t="s">
        <v>15</v>
      </c>
      <c r="C39" s="12" t="str">
        <f>"2212317227"</f>
        <v>2212317227</v>
      </c>
      <c r="D39" s="13">
        <v>104.12</v>
      </c>
      <c r="E39" s="13">
        <v>113</v>
      </c>
      <c r="F39" s="13">
        <f>D39+E39</f>
        <v>217.12</v>
      </c>
      <c r="G39" s="14">
        <v>85.2</v>
      </c>
      <c r="H39" s="14">
        <f>F39/3*0.5+G39*0.5</f>
        <v>78.7866666666667</v>
      </c>
      <c r="I39" s="16"/>
    </row>
    <row r="40" spans="1:9">
      <c r="A40" s="12">
        <v>38</v>
      </c>
      <c r="B40" s="12" t="s">
        <v>15</v>
      </c>
      <c r="C40" s="12" t="str">
        <f>"2212317229"</f>
        <v>2212317229</v>
      </c>
      <c r="D40" s="13">
        <v>108.9</v>
      </c>
      <c r="E40" s="13">
        <v>118.5</v>
      </c>
      <c r="F40" s="13">
        <f>D40+E40</f>
        <v>227.4</v>
      </c>
      <c r="G40" s="14">
        <v>81.2</v>
      </c>
      <c r="H40" s="14">
        <f>F40/3*0.5+G40*0.5</f>
        <v>78.5</v>
      </c>
      <c r="I40" s="16"/>
    </row>
    <row r="41" spans="1:9">
      <c r="A41" s="12">
        <v>39</v>
      </c>
      <c r="B41" s="12" t="s">
        <v>15</v>
      </c>
      <c r="C41" s="12" t="str">
        <f>"2212317305"</f>
        <v>2212317305</v>
      </c>
      <c r="D41" s="13">
        <v>121.87</v>
      </c>
      <c r="E41" s="13">
        <v>103.5</v>
      </c>
      <c r="F41" s="13">
        <f>D41+E41</f>
        <v>225.37</v>
      </c>
      <c r="G41" s="15" t="s">
        <v>16</v>
      </c>
      <c r="H41" s="14">
        <f>F41/3*0.5+0*0.5</f>
        <v>37.5616666666667</v>
      </c>
      <c r="I41" s="16"/>
    </row>
    <row r="42" spans="1:9">
      <c r="A42" s="12">
        <v>40</v>
      </c>
      <c r="B42" s="12" t="s">
        <v>17</v>
      </c>
      <c r="C42" s="12" t="str">
        <f>"2212317325"</f>
        <v>2212317325</v>
      </c>
      <c r="D42" s="13">
        <v>107.35</v>
      </c>
      <c r="E42" s="13">
        <v>115</v>
      </c>
      <c r="F42" s="13">
        <f t="shared" si="0"/>
        <v>222.35</v>
      </c>
      <c r="G42" s="14">
        <v>81</v>
      </c>
      <c r="H42" s="14">
        <f t="shared" si="1"/>
        <v>77.5583333333333</v>
      </c>
      <c r="I42" s="16"/>
    </row>
    <row r="43" spans="1:9">
      <c r="A43" s="12">
        <v>41</v>
      </c>
      <c r="B43" s="12" t="s">
        <v>17</v>
      </c>
      <c r="C43" s="12" t="str">
        <f>"2212317324"</f>
        <v>2212317324</v>
      </c>
      <c r="D43" s="13">
        <v>106.61</v>
      </c>
      <c r="E43" s="13">
        <v>111.5</v>
      </c>
      <c r="F43" s="13">
        <f t="shared" si="0"/>
        <v>218.11</v>
      </c>
      <c r="G43" s="14">
        <v>81</v>
      </c>
      <c r="H43" s="14">
        <f t="shared" si="1"/>
        <v>76.8516666666667</v>
      </c>
      <c r="I43" s="16"/>
    </row>
    <row r="44" spans="1:9">
      <c r="A44" s="12">
        <v>42</v>
      </c>
      <c r="B44" s="12" t="s">
        <v>17</v>
      </c>
      <c r="C44" s="12" t="str">
        <f>"2212317328"</f>
        <v>2212317328</v>
      </c>
      <c r="D44" s="13">
        <v>92.99</v>
      </c>
      <c r="E44" s="13">
        <v>102.5</v>
      </c>
      <c r="F44" s="13">
        <f t="shared" si="0"/>
        <v>195.49</v>
      </c>
      <c r="G44" s="14">
        <v>80.2</v>
      </c>
      <c r="H44" s="14">
        <f t="shared" si="1"/>
        <v>72.6816666666667</v>
      </c>
      <c r="I44" s="16"/>
    </row>
    <row r="45" spans="1:9">
      <c r="A45" s="12">
        <v>43</v>
      </c>
      <c r="B45" s="12" t="s">
        <v>18</v>
      </c>
      <c r="C45" s="12" t="str">
        <f>"2212317419"</f>
        <v>2212317419</v>
      </c>
      <c r="D45" s="13">
        <v>96.53</v>
      </c>
      <c r="E45" s="13">
        <v>99.5</v>
      </c>
      <c r="F45" s="13">
        <f>D45+E45</f>
        <v>196.03</v>
      </c>
      <c r="G45" s="14">
        <v>83.6</v>
      </c>
      <c r="H45" s="14">
        <f>F45/3*0.5+G45*0.5</f>
        <v>74.4716666666667</v>
      </c>
      <c r="I45" s="16"/>
    </row>
    <row r="46" spans="1:9">
      <c r="A46" s="12">
        <v>44</v>
      </c>
      <c r="B46" s="12" t="s">
        <v>18</v>
      </c>
      <c r="C46" s="12" t="str">
        <f>"2212317402"</f>
        <v>2212317402</v>
      </c>
      <c r="D46" s="13">
        <v>105.93</v>
      </c>
      <c r="E46" s="13">
        <v>95</v>
      </c>
      <c r="F46" s="13">
        <f>D46+E46</f>
        <v>200.93</v>
      </c>
      <c r="G46" s="14">
        <v>78.8</v>
      </c>
      <c r="H46" s="14">
        <f>F46/3*0.5+G46*0.5</f>
        <v>72.8883333333333</v>
      </c>
      <c r="I46" s="16"/>
    </row>
    <row r="47" spans="1:9">
      <c r="A47" s="12">
        <v>45</v>
      </c>
      <c r="B47" s="12" t="s">
        <v>18</v>
      </c>
      <c r="C47" s="12" t="str">
        <f>"2212317422"</f>
        <v>2212317422</v>
      </c>
      <c r="D47" s="13">
        <v>103.91</v>
      </c>
      <c r="E47" s="13">
        <v>85</v>
      </c>
      <c r="F47" s="13">
        <f t="shared" si="0"/>
        <v>188.91</v>
      </c>
      <c r="G47" s="15" t="s">
        <v>16</v>
      </c>
      <c r="H47" s="14">
        <f>F47/3*0.5+0*0.5</f>
        <v>31.485</v>
      </c>
      <c r="I47" s="16"/>
    </row>
    <row r="48" spans="1:9">
      <c r="A48" s="12">
        <v>46</v>
      </c>
      <c r="B48" s="12" t="s">
        <v>19</v>
      </c>
      <c r="C48" s="12" t="str">
        <f>"2212317425"</f>
        <v>2212317425</v>
      </c>
      <c r="D48" s="13">
        <v>117.49</v>
      </c>
      <c r="E48" s="13">
        <v>111.5</v>
      </c>
      <c r="F48" s="13">
        <f t="shared" si="0"/>
        <v>228.99</v>
      </c>
      <c r="G48" s="14">
        <v>77.2</v>
      </c>
      <c r="H48" s="14">
        <f t="shared" si="1"/>
        <v>76.765</v>
      </c>
      <c r="I48" s="16"/>
    </row>
    <row r="49" spans="1:9">
      <c r="A49" s="12">
        <v>47</v>
      </c>
      <c r="B49" s="12" t="s">
        <v>19</v>
      </c>
      <c r="C49" s="12" t="str">
        <f>"2212317427"</f>
        <v>2212317427</v>
      </c>
      <c r="D49" s="13">
        <v>120.08</v>
      </c>
      <c r="E49" s="13">
        <v>99.5</v>
      </c>
      <c r="F49" s="13">
        <f t="shared" si="0"/>
        <v>219.58</v>
      </c>
      <c r="G49" s="14">
        <v>72.2</v>
      </c>
      <c r="H49" s="14">
        <f t="shared" si="1"/>
        <v>72.6966666666667</v>
      </c>
      <c r="I49" s="16"/>
    </row>
    <row r="50" spans="1:9">
      <c r="A50" s="12">
        <v>48</v>
      </c>
      <c r="B50" s="12" t="s">
        <v>19</v>
      </c>
      <c r="C50" s="12" t="str">
        <f>"2212317424"</f>
        <v>2212317424</v>
      </c>
      <c r="D50" s="13">
        <v>101.54</v>
      </c>
      <c r="E50" s="13">
        <v>97.5</v>
      </c>
      <c r="F50" s="13">
        <f t="shared" si="0"/>
        <v>199.04</v>
      </c>
      <c r="G50" s="15" t="s">
        <v>16</v>
      </c>
      <c r="H50" s="14">
        <f>F50/3*0.5+0*0.5</f>
        <v>33.1733333333333</v>
      </c>
      <c r="I50" s="16"/>
    </row>
    <row r="51" spans="1:9">
      <c r="A51" s="12">
        <v>49</v>
      </c>
      <c r="B51" s="12" t="s">
        <v>20</v>
      </c>
      <c r="C51" s="12" t="str">
        <f>"2212317428"</f>
        <v>2212317428</v>
      </c>
      <c r="D51" s="13">
        <v>109.88</v>
      </c>
      <c r="E51" s="13">
        <v>102</v>
      </c>
      <c r="F51" s="13">
        <f t="shared" si="0"/>
        <v>211.88</v>
      </c>
      <c r="G51" s="14">
        <v>84</v>
      </c>
      <c r="H51" s="14">
        <f t="shared" si="1"/>
        <v>77.3133333333333</v>
      </c>
      <c r="I51" s="16"/>
    </row>
    <row r="52" spans="1:9">
      <c r="A52" s="12">
        <v>50</v>
      </c>
      <c r="B52" s="12" t="s">
        <v>20</v>
      </c>
      <c r="C52" s="12" t="str">
        <f>"2212317429"</f>
        <v>2212317429</v>
      </c>
      <c r="D52" s="13">
        <v>103.56</v>
      </c>
      <c r="E52" s="13">
        <v>96</v>
      </c>
      <c r="F52" s="13">
        <f>D52+E52</f>
        <v>199.56</v>
      </c>
      <c r="G52" s="14">
        <v>83.2</v>
      </c>
      <c r="H52" s="14">
        <f>F52/3*0.5+G52*0.5</f>
        <v>74.86</v>
      </c>
      <c r="I52" s="16"/>
    </row>
    <row r="53" spans="1:9">
      <c r="A53" s="12">
        <v>51</v>
      </c>
      <c r="B53" s="12" t="s">
        <v>20</v>
      </c>
      <c r="C53" s="12" t="str">
        <f>"2212317430"</f>
        <v>2212317430</v>
      </c>
      <c r="D53" s="13">
        <v>105.9</v>
      </c>
      <c r="E53" s="13">
        <v>103.5</v>
      </c>
      <c r="F53" s="13">
        <f>D53+E53</f>
        <v>209.4</v>
      </c>
      <c r="G53" s="14">
        <v>69</v>
      </c>
      <c r="H53" s="14">
        <f>F53/3*0.5+G53*0.5</f>
        <v>69.4</v>
      </c>
      <c r="I53" s="16"/>
    </row>
    <row r="54" spans="1:9">
      <c r="A54" s="12">
        <v>52</v>
      </c>
      <c r="B54" s="12" t="s">
        <v>21</v>
      </c>
      <c r="C54" s="12" t="str">
        <f>"2212317505"</f>
        <v>2212317505</v>
      </c>
      <c r="D54" s="13">
        <v>104.72</v>
      </c>
      <c r="E54" s="13">
        <v>99</v>
      </c>
      <c r="F54" s="13">
        <f>D54+E54</f>
        <v>203.72</v>
      </c>
      <c r="G54" s="14">
        <v>85.6</v>
      </c>
      <c r="H54" s="14">
        <f>F54/3*0.5+G54*0.5</f>
        <v>76.7533333333333</v>
      </c>
      <c r="I54" s="16"/>
    </row>
    <row r="55" spans="1:9">
      <c r="A55" s="12">
        <v>53</v>
      </c>
      <c r="B55" s="12" t="s">
        <v>21</v>
      </c>
      <c r="C55" s="12" t="str">
        <f>"2212317506"</f>
        <v>2212317506</v>
      </c>
      <c r="D55" s="13">
        <v>105.73</v>
      </c>
      <c r="E55" s="13">
        <v>100.5</v>
      </c>
      <c r="F55" s="13">
        <f>D55+E55</f>
        <v>206.23</v>
      </c>
      <c r="G55" s="14">
        <v>78.2</v>
      </c>
      <c r="H55" s="14">
        <f>F55/3*0.5+G55*0.5</f>
        <v>73.4716666666667</v>
      </c>
      <c r="I55" s="16"/>
    </row>
    <row r="56" spans="1:9">
      <c r="A56" s="12">
        <v>54</v>
      </c>
      <c r="B56" s="12" t="s">
        <v>21</v>
      </c>
      <c r="C56" s="12" t="str">
        <f>"2212317507"</f>
        <v>2212317507</v>
      </c>
      <c r="D56" s="13">
        <v>95.52</v>
      </c>
      <c r="E56" s="13">
        <v>93.5</v>
      </c>
      <c r="F56" s="13">
        <f t="shared" si="0"/>
        <v>189.02</v>
      </c>
      <c r="G56" s="14">
        <v>74.6</v>
      </c>
      <c r="H56" s="14">
        <f t="shared" si="1"/>
        <v>68.8033333333333</v>
      </c>
      <c r="I56" s="16"/>
    </row>
    <row r="57" spans="1:9">
      <c r="A57" s="12">
        <v>55</v>
      </c>
      <c r="B57" s="12" t="s">
        <v>22</v>
      </c>
      <c r="C57" s="12" t="str">
        <f>"2212317512"</f>
        <v>2212317512</v>
      </c>
      <c r="D57" s="13">
        <v>117.25</v>
      </c>
      <c r="E57" s="13">
        <v>110</v>
      </c>
      <c r="F57" s="13">
        <f t="shared" si="0"/>
        <v>227.25</v>
      </c>
      <c r="G57" s="14">
        <v>80.2</v>
      </c>
      <c r="H57" s="14">
        <f t="shared" si="1"/>
        <v>77.975</v>
      </c>
      <c r="I57" s="16"/>
    </row>
    <row r="58" spans="1:9">
      <c r="A58" s="12">
        <v>56</v>
      </c>
      <c r="B58" s="12" t="s">
        <v>22</v>
      </c>
      <c r="C58" s="12" t="str">
        <f>"2212317607"</f>
        <v>2212317607</v>
      </c>
      <c r="D58" s="13">
        <v>114.4</v>
      </c>
      <c r="E58" s="13">
        <v>97.5</v>
      </c>
      <c r="F58" s="13">
        <f t="shared" si="0"/>
        <v>211.9</v>
      </c>
      <c r="G58" s="14">
        <v>83.6</v>
      </c>
      <c r="H58" s="14">
        <f t="shared" si="1"/>
        <v>77.1166666666667</v>
      </c>
      <c r="I58" s="16"/>
    </row>
    <row r="59" spans="1:9">
      <c r="A59" s="12">
        <v>57</v>
      </c>
      <c r="B59" s="12" t="s">
        <v>22</v>
      </c>
      <c r="C59" s="12" t="str">
        <f>"2212317603"</f>
        <v>2212317603</v>
      </c>
      <c r="D59" s="13">
        <v>112.24</v>
      </c>
      <c r="E59" s="13">
        <v>98</v>
      </c>
      <c r="F59" s="13">
        <f t="shared" si="0"/>
        <v>210.24</v>
      </c>
      <c r="G59" s="14">
        <v>83.6</v>
      </c>
      <c r="H59" s="14">
        <f t="shared" si="1"/>
        <v>76.84</v>
      </c>
      <c r="I59" s="16"/>
    </row>
    <row r="60" spans="1:9">
      <c r="A60" s="12">
        <v>58</v>
      </c>
      <c r="B60" s="12" t="s">
        <v>23</v>
      </c>
      <c r="C60" s="12" t="str">
        <f>"2212317620"</f>
        <v>2212317620</v>
      </c>
      <c r="D60" s="13">
        <v>124.36</v>
      </c>
      <c r="E60" s="13">
        <v>105</v>
      </c>
      <c r="F60" s="13">
        <f t="shared" si="0"/>
        <v>229.36</v>
      </c>
      <c r="G60" s="14">
        <v>75.6</v>
      </c>
      <c r="H60" s="14">
        <f t="shared" si="1"/>
        <v>76.0266666666667</v>
      </c>
      <c r="I60" s="16"/>
    </row>
    <row r="61" spans="1:9">
      <c r="A61" s="12">
        <v>59</v>
      </c>
      <c r="B61" s="12" t="s">
        <v>23</v>
      </c>
      <c r="C61" s="12" t="str">
        <f>"2212317609"</f>
        <v>2212317609</v>
      </c>
      <c r="D61" s="13">
        <v>101.31</v>
      </c>
      <c r="E61" s="13">
        <v>88.5</v>
      </c>
      <c r="F61" s="13">
        <f t="shared" si="0"/>
        <v>189.81</v>
      </c>
      <c r="G61" s="14">
        <v>82.4</v>
      </c>
      <c r="H61" s="14">
        <f t="shared" si="1"/>
        <v>72.835</v>
      </c>
      <c r="I61" s="16"/>
    </row>
    <row r="62" spans="1:9">
      <c r="A62" s="12">
        <v>60</v>
      </c>
      <c r="B62" s="12" t="s">
        <v>23</v>
      </c>
      <c r="C62" s="12" t="str">
        <f>"2212317617"</f>
        <v>2212317617</v>
      </c>
      <c r="D62" s="13">
        <v>89.73</v>
      </c>
      <c r="E62" s="13">
        <v>82.5</v>
      </c>
      <c r="F62" s="13">
        <f t="shared" si="0"/>
        <v>172.23</v>
      </c>
      <c r="G62" s="14">
        <v>78.4</v>
      </c>
      <c r="H62" s="14">
        <f t="shared" si="1"/>
        <v>67.905</v>
      </c>
      <c r="I62" s="16"/>
    </row>
    <row r="63" spans="1:9">
      <c r="A63" s="12">
        <v>61</v>
      </c>
      <c r="B63" s="12" t="s">
        <v>24</v>
      </c>
      <c r="C63" s="12" t="str">
        <f>"2212317625"</f>
        <v>2212317625</v>
      </c>
      <c r="D63" s="13">
        <v>122.53</v>
      </c>
      <c r="E63" s="13">
        <v>104</v>
      </c>
      <c r="F63" s="13">
        <f t="shared" si="0"/>
        <v>226.53</v>
      </c>
      <c r="G63" s="14">
        <v>78</v>
      </c>
      <c r="H63" s="14">
        <f t="shared" si="1"/>
        <v>76.755</v>
      </c>
      <c r="I63" s="16"/>
    </row>
    <row r="64" spans="1:9">
      <c r="A64" s="12">
        <v>62</v>
      </c>
      <c r="B64" s="12" t="s">
        <v>24</v>
      </c>
      <c r="C64" s="12" t="str">
        <f>"2212317626"</f>
        <v>2212317626</v>
      </c>
      <c r="D64" s="13">
        <v>108.57</v>
      </c>
      <c r="E64" s="13">
        <v>99.5</v>
      </c>
      <c r="F64" s="13">
        <f t="shared" si="0"/>
        <v>208.07</v>
      </c>
      <c r="G64" s="14">
        <v>74.6</v>
      </c>
      <c r="H64" s="14">
        <f t="shared" si="1"/>
        <v>71.9783333333333</v>
      </c>
      <c r="I64" s="16"/>
    </row>
    <row r="65" spans="1:9">
      <c r="A65" s="12">
        <v>63</v>
      </c>
      <c r="B65" s="12" t="s">
        <v>24</v>
      </c>
      <c r="C65" s="12" t="str">
        <f>"2212317624"</f>
        <v>2212317624</v>
      </c>
      <c r="D65" s="13">
        <v>96.38</v>
      </c>
      <c r="E65" s="13">
        <v>99</v>
      </c>
      <c r="F65" s="13">
        <f t="shared" si="0"/>
        <v>195.38</v>
      </c>
      <c r="G65" s="14">
        <v>66.8</v>
      </c>
      <c r="H65" s="14">
        <f t="shared" si="1"/>
        <v>65.9633333333333</v>
      </c>
      <c r="I65" s="16"/>
    </row>
  </sheetData>
  <sortState ref="A1:J63">
    <sortCondition ref="B1:B63"/>
    <sortCondition ref="H1:H63" descending="1"/>
  </sortState>
  <mergeCells count="1">
    <mergeCell ref="A1:H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2"/>
  <sheetViews>
    <sheetView workbookViewId="0">
      <selection activeCell="A1" sqref="$A1:$XFD2"/>
    </sheetView>
  </sheetViews>
  <sheetFormatPr defaultColWidth="9" defaultRowHeight="14.4" outlineLevelRow="1"/>
  <sheetData>
    <row r="1" ht="69.9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.75" customHeight="1" spans="1:9">
      <c r="A2" s="2" t="s">
        <v>1</v>
      </c>
      <c r="B2" s="2" t="s">
        <v>2</v>
      </c>
      <c r="C2" s="2" t="s">
        <v>25</v>
      </c>
      <c r="D2" s="3" t="s">
        <v>3</v>
      </c>
      <c r="E2" s="4" t="s">
        <v>4</v>
      </c>
      <c r="F2" s="4" t="s">
        <v>5</v>
      </c>
      <c r="G2" s="3" t="s">
        <v>6</v>
      </c>
      <c r="H2" s="4" t="s">
        <v>26</v>
      </c>
      <c r="I2" s="4" t="s">
        <v>8</v>
      </c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周樊</cp:lastModifiedBy>
  <dcterms:created xsi:type="dcterms:W3CDTF">2006-09-13T11:21:00Z</dcterms:created>
  <cp:lastPrinted>2023-01-13T07:54:00Z</cp:lastPrinted>
  <dcterms:modified xsi:type="dcterms:W3CDTF">2023-01-14T06:34:54Z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B4F6BD4E74F546E5862AB619C92C7AC6</vt:lpwstr>
  </property>
  <property fmtid="{D5CDD505-2E9C-101B-9397-08002B2CF9AE}" pid="3" name="KSOProductBuildVer">
    <vt:lpwstr>2052-11.1.0.12358</vt:lpwstr>
  </property>
</Properties>
</file>